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36682A21-60D5-4523-8BBF-B951826DF0BA}" xr6:coauthVersionLast="45" xr6:coauthVersionMax="45" xr10:uidLastSave="{00000000-0000-0000-0000-000000000000}"/>
  <bookViews>
    <workbookView xWindow="-28920" yWindow="-120" windowWidth="29040" windowHeight="16440" xr2:uid="{521D2D4F-79F8-404B-BD93-5AD1719F05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1" i="1" l="1"/>
  <c r="P40" i="1"/>
  <c r="C49" i="1"/>
  <c r="C48" i="1"/>
  <c r="C46" i="1" l="1"/>
  <c r="C44" i="1"/>
  <c r="M41" i="1" l="1"/>
  <c r="Q44" i="1"/>
  <c r="Q45" i="1"/>
  <c r="Q46" i="1"/>
  <c r="Q47" i="1"/>
  <c r="Q48" i="1"/>
  <c r="Q49" i="1"/>
  <c r="Q43" i="1"/>
  <c r="AB33" i="1"/>
  <c r="AB34" i="1"/>
  <c r="AB35" i="1"/>
  <c r="AB36" i="1"/>
  <c r="AB37" i="1"/>
  <c r="AB38" i="1"/>
  <c r="AB32" i="1"/>
  <c r="M33" i="1"/>
  <c r="M34" i="1"/>
  <c r="M35" i="1"/>
  <c r="M36" i="1"/>
  <c r="M37" i="1"/>
  <c r="M38" i="1"/>
  <c r="M32" i="1"/>
  <c r="C41" i="1"/>
  <c r="AB39" i="1" l="1"/>
  <c r="M39" i="1"/>
  <c r="N16" i="1"/>
  <c r="N15" i="1"/>
  <c r="N14" i="1"/>
  <c r="N13" i="1"/>
  <c r="AC31" i="1"/>
  <c r="AC30" i="1"/>
  <c r="AD17" i="1"/>
  <c r="AD19" i="1"/>
  <c r="AD18" i="1"/>
  <c r="O40" i="1" l="1"/>
  <c r="N39" i="1"/>
  <c r="AG33" i="1"/>
  <c r="AG35" i="1"/>
  <c r="AG37" i="1"/>
  <c r="AG38" i="1"/>
  <c r="AG32" i="1"/>
  <c r="AG34" i="1"/>
  <c r="AG36" i="1"/>
  <c r="AC13" i="1"/>
  <c r="AC12" i="1"/>
  <c r="C26" i="1" s="1"/>
  <c r="C18" i="1"/>
  <c r="N31" i="1"/>
  <c r="C31" i="1"/>
  <c r="C13" i="1"/>
  <c r="C30" i="1"/>
  <c r="C23" i="1"/>
  <c r="C11" i="1"/>
  <c r="B2" i="1"/>
  <c r="AG39" i="1" l="1"/>
  <c r="C28" i="1"/>
  <c r="C21" i="1"/>
  <c r="AC39" i="1" l="1"/>
  <c r="AG40" i="1"/>
  <c r="I41" i="1"/>
</calcChain>
</file>

<file path=xl/sharedStrings.xml><?xml version="1.0" encoding="utf-8"?>
<sst xmlns="http://schemas.openxmlformats.org/spreadsheetml/2006/main" count="15" uniqueCount="10">
  <si>
    <t>Select language:</t>
  </si>
  <si>
    <t>Dil seçin:</t>
  </si>
  <si>
    <t>English</t>
  </si>
  <si>
    <t>Türkçe</t>
  </si>
  <si>
    <t>EUR</t>
  </si>
  <si>
    <t>USD</t>
  </si>
  <si>
    <t xml:space="preserve"> </t>
  </si>
  <si>
    <t>Yalnızca turuncu alanları doldurun.</t>
  </si>
  <si>
    <t>Fill areas colored with orange.</t>
  </si>
  <si>
    <t>meftech@billur.com.tr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</si>
</sst>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sz val="18"/>
      <color theme="1"/>
      <name val="Arial"/>
      <family val="2"/>
      <charset val="162"/>
    </font>
    <font>
      <sz val="11"/>
      <name val="Arial"/>
      <family val="2"/>
      <charset val="162"/>
    </font>
    <font>
      <sz val="10.5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sz val="11"/>
      <color rgb="FFFF0000"/>
      <name val="Arial"/>
      <family val="2"/>
      <charset val="162"/>
    </font>
    <font>
      <sz val="8"/>
      <color theme="0"/>
      <name val="Arial"/>
      <family val="2"/>
      <charset val="16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0" fontId="4" fillId="2" borderId="0" xfId="0" applyFont="1" applyFill="1" applyProtection="1"/>
    <xf numFmtId="0" fontId="7" fillId="2" borderId="0" xfId="0" applyFont="1" applyFill="1" applyProtection="1"/>
    <xf numFmtId="0" fontId="6" fillId="2" borderId="0" xfId="0" applyFont="1" applyFill="1" applyProtection="1"/>
    <xf numFmtId="0" fontId="9" fillId="2" borderId="0" xfId="1" applyFont="1" applyFill="1" applyProtection="1"/>
    <xf numFmtId="0" fontId="1" fillId="4" borderId="0" xfId="0" applyFont="1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FC000"/>
        </patternFill>
      </fill>
      <border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bottom style="thin">
          <color auto="1"/>
        </bottom>
        <vertical/>
        <horizontal/>
      </border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148827</xdr:colOff>
      <xdr:row>0</xdr:row>
      <xdr:rowOff>34528</xdr:rowOff>
    </xdr:from>
    <xdr:to>
      <xdr:col>32</xdr:col>
      <xdr:colOff>130967</xdr:colOff>
      <xdr:row>5</xdr:row>
      <xdr:rowOff>1641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927EE6-5391-4491-9DB4-6A8083B4B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108" y="34528"/>
          <a:ext cx="2303859" cy="86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ftech@billur.com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3BB4-9EAA-4DBE-95F5-84D49C847FF8}">
  <dimension ref="A1:AH73"/>
  <sheetViews>
    <sheetView tabSelected="1" zoomScale="235" zoomScaleNormal="235" workbookViewId="0">
      <selection activeCell="P42" sqref="P42"/>
    </sheetView>
  </sheetViews>
  <sheetFormatPr defaultColWidth="0" defaultRowHeight="14.25" zeroHeight="1" x14ac:dyDescent="0.2"/>
  <cols>
    <col min="1" max="12" width="2.7109375" style="1" customWidth="1"/>
    <col min="13" max="18" width="2.7109375" style="3" customWidth="1"/>
    <col min="19" max="33" width="2.7109375" style="1" customWidth="1"/>
    <col min="34" max="34" width="0" style="1" hidden="1" customWidth="1"/>
    <col min="35" max="16384" width="9.140625" style="1" hidden="1"/>
  </cols>
  <sheetData>
    <row r="1" spans="2:33" x14ac:dyDescent="0.2">
      <c r="M1" s="1"/>
      <c r="N1" s="1"/>
      <c r="O1" s="1"/>
      <c r="P1" s="1"/>
      <c r="Q1" s="1"/>
      <c r="R1" s="1"/>
    </row>
    <row r="2" spans="2:33" x14ac:dyDescent="0.2">
      <c r="B2" s="14" t="str">
        <f>IF(J8=AD6,"meftech 2020 registration form","meftech 2020 kayıt formu")</f>
        <v>meftech 2020 kayıt formu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33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33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33" x14ac:dyDescent="0.2">
      <c r="M5" s="1"/>
      <c r="N5" s="1"/>
      <c r="O5" s="1"/>
      <c r="P5" s="1"/>
      <c r="Q5" s="1"/>
      <c r="R5" s="1"/>
    </row>
    <row r="6" spans="2:33" x14ac:dyDescent="0.2">
      <c r="M6" s="1"/>
      <c r="N6" s="1"/>
      <c r="O6" s="1"/>
      <c r="P6" s="1"/>
      <c r="Q6" s="1"/>
      <c r="R6" s="1"/>
      <c r="V6" s="2"/>
      <c r="W6" s="2"/>
      <c r="X6" s="2"/>
      <c r="Y6" s="2"/>
      <c r="Z6" s="2"/>
      <c r="AA6" s="3"/>
      <c r="AB6" s="3"/>
      <c r="AC6" s="3"/>
      <c r="AD6" s="3" t="s">
        <v>2</v>
      </c>
      <c r="AE6" s="3"/>
      <c r="AF6" s="3"/>
      <c r="AG6" s="3"/>
    </row>
    <row r="7" spans="2:33" x14ac:dyDescent="0.2">
      <c r="M7" s="1"/>
      <c r="N7" s="1"/>
      <c r="O7" s="1"/>
      <c r="P7" s="1"/>
      <c r="Q7" s="1"/>
      <c r="R7" s="1"/>
      <c r="V7" s="2"/>
      <c r="W7" s="2"/>
      <c r="X7" s="2"/>
      <c r="Y7" s="2"/>
      <c r="Z7" s="2"/>
      <c r="AA7" s="3"/>
      <c r="AB7" s="3"/>
      <c r="AC7" s="3"/>
      <c r="AD7" s="3" t="s">
        <v>3</v>
      </c>
      <c r="AE7" s="3"/>
      <c r="AF7" s="3"/>
      <c r="AG7" s="3"/>
    </row>
    <row r="8" spans="2:33" x14ac:dyDescent="0.2">
      <c r="C8" s="1" t="s">
        <v>0</v>
      </c>
      <c r="J8" s="15" t="s">
        <v>3</v>
      </c>
      <c r="K8" s="15"/>
      <c r="L8" s="15"/>
      <c r="M8" s="15"/>
      <c r="N8" s="15"/>
      <c r="O8" s="1"/>
      <c r="P8" s="1" t="s">
        <v>8</v>
      </c>
      <c r="Q8" s="1"/>
      <c r="R8" s="1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</row>
    <row r="9" spans="2:33" x14ac:dyDescent="0.2">
      <c r="C9" s="1" t="s">
        <v>1</v>
      </c>
      <c r="J9" s="15"/>
      <c r="K9" s="15"/>
      <c r="L9" s="15"/>
      <c r="M9" s="15"/>
      <c r="N9" s="15"/>
      <c r="O9" s="1"/>
      <c r="P9" s="1" t="s">
        <v>7</v>
      </c>
      <c r="Q9" s="1"/>
      <c r="R9" s="1"/>
      <c r="V9" s="2"/>
      <c r="W9" s="2"/>
      <c r="X9" s="2"/>
      <c r="Y9" s="2"/>
      <c r="Z9" s="2"/>
      <c r="AA9" s="3"/>
      <c r="AB9" s="3"/>
      <c r="AC9" s="3"/>
      <c r="AD9" s="3" t="s">
        <v>4</v>
      </c>
      <c r="AE9" s="3"/>
      <c r="AF9" s="3"/>
      <c r="AG9" s="3"/>
    </row>
    <row r="10" spans="2:33" x14ac:dyDescent="0.2">
      <c r="M10" s="1"/>
      <c r="N10" s="1"/>
      <c r="O10" s="1"/>
      <c r="P10" s="1"/>
      <c r="Q10" s="1"/>
      <c r="R10" s="1"/>
      <c r="V10" s="2"/>
      <c r="W10" s="2"/>
      <c r="X10" s="2"/>
      <c r="Y10" s="2"/>
      <c r="Z10" s="2"/>
      <c r="AA10" s="3"/>
      <c r="AB10" s="3"/>
      <c r="AC10" s="3"/>
      <c r="AD10" s="3" t="s">
        <v>5</v>
      </c>
      <c r="AE10" s="3"/>
      <c r="AF10" s="3"/>
      <c r="AG10" s="3"/>
    </row>
    <row r="11" spans="2:33" x14ac:dyDescent="0.2">
      <c r="C11" s="1" t="str">
        <f>IF(J8=AD6,"Select Currency:","")</f>
        <v/>
      </c>
      <c r="J11" s="16"/>
      <c r="K11" s="16"/>
      <c r="L11" s="16"/>
      <c r="M11" s="16"/>
      <c r="N11" s="16"/>
      <c r="O11" s="1"/>
      <c r="P11" s="1"/>
      <c r="Q11" s="1"/>
      <c r="R11" s="1"/>
      <c r="V11" s="2"/>
      <c r="W11" s="2"/>
      <c r="X11" s="2"/>
      <c r="Y11" s="2"/>
      <c r="Z11" s="2"/>
      <c r="AA11" s="3"/>
      <c r="AB11" s="3"/>
      <c r="AC11" s="3"/>
      <c r="AD11" s="3"/>
      <c r="AE11" s="3"/>
      <c r="AF11" s="3"/>
      <c r="AG11" s="3"/>
    </row>
    <row r="12" spans="2:33" x14ac:dyDescent="0.2">
      <c r="M12" s="1"/>
      <c r="N12" s="1"/>
      <c r="O12" s="1"/>
      <c r="P12" s="1"/>
      <c r="Q12" s="1"/>
      <c r="R12" s="1"/>
      <c r="V12" s="2"/>
      <c r="W12" s="2"/>
      <c r="X12" s="2"/>
      <c r="Y12" s="2"/>
      <c r="Z12" s="2"/>
      <c r="AA12" s="3"/>
      <c r="AB12" s="3"/>
      <c r="AC12" s="3" t="str">
        <f>IF(J8=AD6,"Corporate","Kurumsal")</f>
        <v>Kurumsal</v>
      </c>
      <c r="AD12" s="3"/>
      <c r="AE12" s="3"/>
      <c r="AF12" s="3"/>
      <c r="AG12" s="3"/>
    </row>
    <row r="13" spans="2:33" x14ac:dyDescent="0.2">
      <c r="C13" s="1" t="str">
        <f>IF(J8=AD6,"Participation fee (incl. Tax): ","Katılım ücreti (KDV dahil):")</f>
        <v>Katılım ücreti (KDV dahil):</v>
      </c>
      <c r="M13" s="1"/>
      <c r="N13" s="1" t="str">
        <f>IF(J8=AD7,"3 kişiye kadar kişi başı 500 TL ",IF(J11=AD9,"Upto 3 participants, 120 € per person",IF(J11=AD10,"Upto 3 participants $135 per person","")))</f>
        <v xml:space="preserve">3 kişiye kadar kişi başı 500 TL </v>
      </c>
      <c r="O13" s="1"/>
      <c r="P13" s="1"/>
      <c r="Q13" s="1"/>
      <c r="R13" s="1"/>
      <c r="V13" s="2"/>
      <c r="W13" s="2"/>
      <c r="X13" s="2"/>
      <c r="Y13" s="2"/>
      <c r="Z13" s="2"/>
      <c r="AA13" s="3"/>
      <c r="AB13" s="3"/>
      <c r="AC13" s="3" t="str">
        <f>IF(J8=AD6,"Personal","Kişisel")</f>
        <v>Kişisel</v>
      </c>
      <c r="AD13" s="3"/>
      <c r="AE13" s="3"/>
      <c r="AF13" s="3"/>
      <c r="AG13" s="3"/>
    </row>
    <row r="14" spans="2:33" x14ac:dyDescent="0.2">
      <c r="M14" s="1"/>
      <c r="N14" s="1" t="str">
        <f>IF(J8=AD7,"4-6 kişi için kişi başı 400 TL ",IF(J11=AD9,"Between 4-6 participants, 100 € per person",IF(J11=AD10,"Between 4-6 participants $110 per person","")))</f>
        <v xml:space="preserve">4-6 kişi için kişi başı 400 TL </v>
      </c>
      <c r="O14" s="1"/>
      <c r="P14" s="1"/>
      <c r="Q14" s="1"/>
      <c r="R14" s="1"/>
      <c r="V14" s="2"/>
      <c r="W14" s="2"/>
      <c r="X14" s="2"/>
      <c r="Y14" s="2"/>
      <c r="Z14" s="2"/>
      <c r="AA14" s="3"/>
      <c r="AB14" s="3"/>
      <c r="AC14" s="3"/>
      <c r="AD14" s="3"/>
      <c r="AE14" s="3"/>
      <c r="AF14" s="3"/>
      <c r="AG14" s="3"/>
    </row>
    <row r="15" spans="2:33" x14ac:dyDescent="0.2">
      <c r="M15" s="1"/>
      <c r="N15" s="1" t="str">
        <f>IF(J8=AD7,"7 kişi ve üzeri için kişi başı 350 TL ",IF(J11=AD9,"Over 7 participants, 90 € per person",IF(J11=AD10,"Over 7 participants $100 per person","")))</f>
        <v xml:space="preserve">7 kişi ve üzeri için kişi başı 350 TL </v>
      </c>
      <c r="O15" s="1"/>
      <c r="P15" s="1"/>
      <c r="Q15" s="1"/>
      <c r="R15" s="1"/>
      <c r="V15" s="2"/>
      <c r="W15" s="2"/>
      <c r="X15" s="2"/>
      <c r="Y15" s="2"/>
      <c r="Z15" s="2"/>
      <c r="AA15" s="3"/>
      <c r="AB15" s="3"/>
      <c r="AC15" s="3"/>
      <c r="AD15" s="3"/>
      <c r="AE15" s="3"/>
      <c r="AF15" s="3"/>
      <c r="AG15" s="3"/>
    </row>
    <row r="16" spans="2:33" x14ac:dyDescent="0.2">
      <c r="M16" s="1"/>
      <c r="N16" s="1" t="str">
        <f>IF(J8=AD7,"Simultane tercüme kişi başı 200 TL (isteğe bağlı)",IF(J11=AD9,"Translation services are included",IF(J11=AD10,"Translation services are included","")))</f>
        <v>Simultane tercüme kişi başı 200 TL (isteğe bağlı)</v>
      </c>
      <c r="O16" s="1"/>
      <c r="P16" s="1"/>
      <c r="Q16" s="1"/>
      <c r="R16" s="1"/>
      <c r="V16" s="2"/>
      <c r="W16" s="2"/>
      <c r="X16" s="2"/>
      <c r="Y16" s="2"/>
      <c r="Z16" s="2"/>
      <c r="AA16" s="3"/>
      <c r="AB16" s="3"/>
      <c r="AC16" s="3"/>
      <c r="AD16" s="3"/>
      <c r="AE16" s="3"/>
      <c r="AF16" s="3"/>
      <c r="AG16" s="3"/>
    </row>
    <row r="17" spans="1:33" x14ac:dyDescent="0.2">
      <c r="M17" s="1"/>
      <c r="N17" s="1"/>
      <c r="O17" s="1"/>
      <c r="P17" s="1"/>
      <c r="Q17" s="1"/>
      <c r="R17" s="1"/>
      <c r="V17" s="2"/>
      <c r="W17" s="2"/>
      <c r="X17" s="2"/>
      <c r="Y17" s="2"/>
      <c r="Z17" s="2"/>
      <c r="AA17" s="3"/>
      <c r="AB17" s="3"/>
      <c r="AC17" s="3"/>
      <c r="AD17" s="3" t="str">
        <f>IF(J8=AD6,"Included"," ")</f>
        <v xml:space="preserve"> </v>
      </c>
      <c r="AE17" s="3"/>
      <c r="AF17" s="3"/>
      <c r="AG17" s="3"/>
    </row>
    <row r="18" spans="1:33" x14ac:dyDescent="0.2">
      <c r="C18" s="1" t="str">
        <f>IF(J8=AD6,"Invoice Type: ","Fatura Tipi:")</f>
        <v>Fatura Tipi:</v>
      </c>
      <c r="K18" s="17"/>
      <c r="L18" s="17"/>
      <c r="M18" s="17"/>
      <c r="N18" s="17"/>
      <c r="O18" s="17"/>
      <c r="P18" s="17"/>
      <c r="Q18" s="17"/>
      <c r="R18" s="1"/>
      <c r="V18" s="2"/>
      <c r="W18" s="2"/>
      <c r="X18" s="2"/>
      <c r="Y18" s="2"/>
      <c r="Z18" s="2"/>
      <c r="AA18" s="3"/>
      <c r="AB18" s="3"/>
      <c r="AC18" s="3"/>
      <c r="AD18" s="3" t="str">
        <f>IF(J8=AD6,"Included","Evet")</f>
        <v>Evet</v>
      </c>
      <c r="AE18" s="3"/>
      <c r="AF18" s="3"/>
      <c r="AG18" s="3"/>
    </row>
    <row r="19" spans="1:33" x14ac:dyDescent="0.2">
      <c r="M19" s="1"/>
      <c r="N19" s="1"/>
      <c r="O19" s="1"/>
      <c r="P19" s="1"/>
      <c r="Q19" s="1"/>
      <c r="R19" s="1"/>
      <c r="V19" s="2"/>
      <c r="W19" s="2"/>
      <c r="X19" s="2"/>
      <c r="Y19" s="2"/>
      <c r="Z19" s="2"/>
      <c r="AA19" s="3"/>
      <c r="AB19" s="3"/>
      <c r="AC19" s="3"/>
      <c r="AD19" s="3" t="str">
        <f>IF(J8=AD6,"Included","Hayır")</f>
        <v>Hayır</v>
      </c>
      <c r="AE19" s="3"/>
      <c r="AF19" s="3"/>
      <c r="AG19" s="3"/>
    </row>
    <row r="20" spans="1:33" x14ac:dyDescent="0.2">
      <c r="M20" s="1"/>
      <c r="N20" s="1"/>
      <c r="O20" s="1"/>
      <c r="P20" s="1"/>
      <c r="Q20" s="1"/>
      <c r="R20" s="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">
      <c r="C21" s="1" t="str">
        <f>IF(J8=AD6,IF(K18=AC12,"Company full name: ","Name on the invoice"),IF(K18=AC12,"Şirketin tam ünvanı:","Fatura için isim:"))</f>
        <v>Fatura için isim: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"/>
    </row>
    <row r="22" spans="1:33" x14ac:dyDescent="0.2">
      <c r="M22" s="1"/>
      <c r="N22" s="1"/>
      <c r="O22" s="1"/>
      <c r="P22" s="1"/>
      <c r="Q22" s="1"/>
      <c r="R22" s="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">
      <c r="C23" s="1" t="str">
        <f>IF(J8=AD6,"Billing address: ","Fatura adresi:")</f>
        <v>Fatura adresi: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"/>
    </row>
    <row r="24" spans="1:33" x14ac:dyDescent="0.2"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"/>
    </row>
    <row r="25" spans="1:33" x14ac:dyDescent="0.2">
      <c r="M25" s="1"/>
      <c r="N25" s="1"/>
      <c r="O25" s="1"/>
      <c r="P25" s="1"/>
      <c r="Q25" s="1"/>
      <c r="R25" s="1"/>
    </row>
    <row r="26" spans="1:33" x14ac:dyDescent="0.2">
      <c r="C26" s="1" t="str">
        <f>IF(J8=AD6,IF(K18=AC12,"Tax ID Number: ","ID Number (if appl.)"),IF(K18=AC12,"Vergi Numarası:","TC Kimlik Numarası:"))</f>
        <v>TC Kimlik Numarası: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3" x14ac:dyDescent="0.2">
      <c r="M27" s="1"/>
      <c r="N27" s="1"/>
      <c r="O27" s="1"/>
      <c r="P27" s="1"/>
      <c r="Q27" s="1"/>
      <c r="R27" s="1"/>
    </row>
    <row r="28" spans="1:33" x14ac:dyDescent="0.2">
      <c r="C28" s="4" t="str">
        <f>IF(J8=AD7,IF(K18=AC12,"Vergi Dairesi:",""),"")</f>
        <v/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3" x14ac:dyDescent="0.2">
      <c r="M29" s="1"/>
      <c r="N29" s="1"/>
      <c r="O29" s="1"/>
      <c r="P29" s="1"/>
      <c r="Q29" s="1"/>
      <c r="R29" s="1"/>
    </row>
    <row r="30" spans="1:33" x14ac:dyDescent="0.2">
      <c r="C30" s="1" t="str">
        <f>IF(J8=AD6,"List of participants: ","Katılımcıların Listesi:")</f>
        <v>Katılımcıların Listesi:</v>
      </c>
      <c r="M30" s="1"/>
      <c r="N30" s="1"/>
      <c r="O30" s="1"/>
      <c r="P30" s="1"/>
      <c r="Q30" s="1"/>
      <c r="R30" s="1"/>
      <c r="AC30" s="1" t="str">
        <f>IF(J8=AD6,"","Simültane")</f>
        <v>Simültane</v>
      </c>
    </row>
    <row r="31" spans="1:33" x14ac:dyDescent="0.2">
      <c r="C31" s="1" t="str">
        <f>IF(J8=AD6,"Full name: ","Ad soyad:")</f>
        <v>Ad soyad:</v>
      </c>
      <c r="M31" s="1"/>
      <c r="N31" s="1" t="str">
        <f>IF(J8=AD6,"e-mail adress: ","E-posta adresi:")</f>
        <v>E-posta adresi:</v>
      </c>
      <c r="O31" s="1"/>
      <c r="P31" s="1"/>
      <c r="Q31" s="1"/>
      <c r="R31" s="1"/>
      <c r="AC31" s="1" t="str">
        <f>IF(J8=AD6,"","Tercüme")</f>
        <v>Tercüme</v>
      </c>
    </row>
    <row r="32" spans="1:33" s="3" customFormat="1" x14ac:dyDescent="0.2">
      <c r="A32" s="1"/>
      <c r="B32" s="1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3">
        <f>IF(LEN(C32)&gt;5,1,0)</f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3">
        <f>IF(LEN(N32)&gt;5,1,0)</f>
        <v>0</v>
      </c>
      <c r="AC32" s="11"/>
      <c r="AD32" s="11"/>
      <c r="AE32" s="11"/>
      <c r="AF32" s="11"/>
      <c r="AG32" s="5">
        <f>IF($AC$31="Tercüme",IF(AC32="Evet",1,IF(AC32="Hayır",1,0)),0)</f>
        <v>0</v>
      </c>
    </row>
    <row r="33" spans="1:33" s="3" customFormat="1" x14ac:dyDescent="0.2">
      <c r="A33" s="1"/>
      <c r="B33" s="1">
        <v>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3">
        <f t="shared" ref="M33:M38" si="0">IF(LEN(C33)&gt;5,1,0)</f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3">
        <f t="shared" ref="AB33:AB38" si="1">IF(LEN(N33)&gt;5,1,0)</f>
        <v>0</v>
      </c>
      <c r="AC33" s="11"/>
      <c r="AD33" s="11"/>
      <c r="AE33" s="11"/>
      <c r="AF33" s="11"/>
      <c r="AG33" s="5">
        <f t="shared" ref="AG33:AG38" si="2">IF($AC$31="Tercüme",IF(AC33="Evet",1,IF(AC33="Hayır",1,0)),0)</f>
        <v>0</v>
      </c>
    </row>
    <row r="34" spans="1:33" s="3" customFormat="1" x14ac:dyDescent="0.2">
      <c r="A34" s="1"/>
      <c r="B34" s="1">
        <v>3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">
        <f t="shared" si="0"/>
        <v>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3">
        <f t="shared" si="1"/>
        <v>0</v>
      </c>
      <c r="AC34" s="11" t="s">
        <v>6</v>
      </c>
      <c r="AD34" s="11"/>
      <c r="AE34" s="11"/>
      <c r="AF34" s="11"/>
      <c r="AG34" s="5">
        <f t="shared" si="2"/>
        <v>0</v>
      </c>
    </row>
    <row r="35" spans="1:33" s="3" customFormat="1" x14ac:dyDescent="0.2">
      <c r="A35" s="1"/>
      <c r="B35" s="1">
        <v>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3">
        <f t="shared" si="0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3">
        <f t="shared" si="1"/>
        <v>0</v>
      </c>
      <c r="AC35" s="11" t="s">
        <v>6</v>
      </c>
      <c r="AD35" s="11"/>
      <c r="AE35" s="11"/>
      <c r="AF35" s="11"/>
      <c r="AG35" s="5">
        <f t="shared" si="2"/>
        <v>0</v>
      </c>
    </row>
    <row r="36" spans="1:33" s="3" customFormat="1" x14ac:dyDescent="0.2">
      <c r="A36" s="1"/>
      <c r="B36" s="1">
        <v>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3">
        <f t="shared" si="0"/>
        <v>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3">
        <f t="shared" si="1"/>
        <v>0</v>
      </c>
      <c r="AC36" s="11" t="s">
        <v>6</v>
      </c>
      <c r="AD36" s="11"/>
      <c r="AE36" s="11"/>
      <c r="AF36" s="11"/>
      <c r="AG36" s="5">
        <f t="shared" si="2"/>
        <v>0</v>
      </c>
    </row>
    <row r="37" spans="1:33" s="3" customFormat="1" x14ac:dyDescent="0.2">
      <c r="A37" s="1"/>
      <c r="B37" s="1">
        <v>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3">
        <f t="shared" si="0"/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3">
        <f t="shared" si="1"/>
        <v>0</v>
      </c>
      <c r="AC37" s="11" t="s">
        <v>6</v>
      </c>
      <c r="AD37" s="11"/>
      <c r="AE37" s="11"/>
      <c r="AF37" s="11"/>
      <c r="AG37" s="5">
        <f t="shared" si="2"/>
        <v>0</v>
      </c>
    </row>
    <row r="38" spans="1:33" s="3" customFormat="1" x14ac:dyDescent="0.2">
      <c r="A38" s="1"/>
      <c r="B38" s="1">
        <v>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3">
        <f t="shared" si="0"/>
        <v>0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3">
        <f t="shared" si="1"/>
        <v>0</v>
      </c>
      <c r="AC38" s="11" t="s">
        <v>6</v>
      </c>
      <c r="AD38" s="11"/>
      <c r="AE38" s="11"/>
      <c r="AF38" s="11"/>
      <c r="AG38" s="5">
        <f t="shared" si="2"/>
        <v>0</v>
      </c>
    </row>
    <row r="39" spans="1:33" s="3" customForma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>
        <f>SUM(M32:M38)</f>
        <v>0</v>
      </c>
      <c r="N39" s="9" t="str">
        <f>IF(J8=AD7,IF(M39=AB39,"","Eksik giriş var, kontrol edin"),IF(M39=AB39,"","Data missing, please check!"))</f>
        <v/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3">
        <f>SUM(AB32:AB38)</f>
        <v>0</v>
      </c>
      <c r="AC39" s="10" t="str">
        <f>IF(AD7=J8,IF(AG39=M39,"","Eksik giriş var, kontrol edin"),"")</f>
        <v/>
      </c>
      <c r="AD39" s="10"/>
      <c r="AE39" s="10"/>
      <c r="AF39" s="10"/>
      <c r="AG39" s="3">
        <f>SUM(AG32:AG38)</f>
        <v>0</v>
      </c>
    </row>
    <row r="40" spans="1:33" s="3" customForma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">
        <f>IF(M39=AB39,0,1)</f>
        <v>0</v>
      </c>
      <c r="P40" s="1" t="str">
        <f>IF(J8="Türkçe","Hesap numaramız değişti:","Our New IBAN Number is:")</f>
        <v>Hesap numaramız değişti: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0"/>
      <c r="AD40" s="10"/>
      <c r="AE40" s="10"/>
      <c r="AF40" s="10"/>
      <c r="AG40" s="3">
        <f>IF(AD7=J8,IF(AG39=M39,0,1),0)</f>
        <v>0</v>
      </c>
    </row>
    <row r="41" spans="1:33" x14ac:dyDescent="0.2">
      <c r="C41" s="1" t="str">
        <f>IF(J8=AD6,"Total Due: ","Toplam Tutar:")</f>
        <v>Toplam Tutar:</v>
      </c>
      <c r="I41" s="8">
        <f ca="1">IF(SUM(O40,AG40)=0,IF(J8=AD7,INDIRECT(ADDRESS(42+M39,14))+200*SUM(Q43:Q49),IF(J11="EUR",INDIRECT(ADDRESS(42+M39,15)),INDIRECT(ADDRESS(42+M39,16)))),IF(J8=AD7,"Hata var","Error"))</f>
        <v>0</v>
      </c>
      <c r="J41" s="8"/>
      <c r="K41" s="8"/>
      <c r="L41" s="8"/>
      <c r="M41" s="1" t="str">
        <f>IF(J8="Türkçe","TRL",J11)</f>
        <v>TRL</v>
      </c>
      <c r="N41" s="1"/>
      <c r="O41" s="1"/>
      <c r="P41" s="1" t="str">
        <f>IF(M41="TRL","TR28 0011 1000 0000 0086 1228 12",IF(J11="EUR","TR32 0011 1000 0000 0089 1058 78",IF(J11="USD","TR45 0011 1000 0000 0087 2766 12","Please select currency: EUR or USD")))</f>
        <v>TR28 0011 1000 0000 0086 1228 12</v>
      </c>
      <c r="Q41" s="1"/>
      <c r="R41" s="1"/>
      <c r="AC41" s="10"/>
      <c r="AD41" s="10"/>
      <c r="AE41" s="10"/>
      <c r="AF41" s="10"/>
    </row>
    <row r="42" spans="1:33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3">
        <v>0</v>
      </c>
      <c r="N42" s="3">
        <v>0</v>
      </c>
      <c r="O42" s="3">
        <v>0</v>
      </c>
      <c r="P42" s="3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3">
        <v>1</v>
      </c>
      <c r="N43" s="3">
        <v>500</v>
      </c>
      <c r="O43" s="3">
        <v>120</v>
      </c>
      <c r="P43" s="3">
        <v>135</v>
      </c>
      <c r="Q43" s="3">
        <f>IF(AC32="Evet",1,0)</f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">
      <c r="B44" s="6"/>
      <c r="C44" s="1" t="str">
        <f>IF(J8=AD6,"Please submit this from to:","Lütfen bu formu:")</f>
        <v>Lütfen bu formu:</v>
      </c>
      <c r="E44" s="6"/>
      <c r="F44" s="6"/>
      <c r="G44" s="6"/>
      <c r="H44" s="6"/>
      <c r="I44" s="6"/>
      <c r="J44" s="6"/>
      <c r="K44" s="6"/>
      <c r="L44" s="6"/>
      <c r="M44" s="3">
        <v>2</v>
      </c>
      <c r="N44" s="3">
        <v>1000</v>
      </c>
      <c r="O44" s="3">
        <v>240</v>
      </c>
      <c r="P44" s="3">
        <v>270</v>
      </c>
      <c r="Q44" s="3">
        <f t="shared" ref="Q44:Q49" si="3">IF(AC33="Evet",1,0)</f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5" x14ac:dyDescent="0.25">
      <c r="B45" s="6"/>
      <c r="C45" s="7" t="s">
        <v>9</v>
      </c>
      <c r="E45" s="6"/>
      <c r="F45" s="6"/>
      <c r="G45" s="6"/>
      <c r="H45" s="6"/>
      <c r="I45" s="6"/>
      <c r="J45" s="6"/>
      <c r="K45" s="6"/>
      <c r="L45" s="6"/>
      <c r="M45" s="3">
        <v>3</v>
      </c>
      <c r="N45" s="3">
        <v>1500</v>
      </c>
      <c r="O45" s="3">
        <v>360</v>
      </c>
      <c r="P45" s="3">
        <v>405</v>
      </c>
      <c r="Q45" s="3">
        <f t="shared" si="3"/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x14ac:dyDescent="0.2">
      <c r="B46" s="6"/>
      <c r="C46" s="1" t="str">
        <f>IF(J8=AD6,"","Adresine gönderin")</f>
        <v>Adresine gönderin</v>
      </c>
      <c r="E46" s="6"/>
      <c r="F46" s="6"/>
      <c r="G46" s="6"/>
      <c r="H46" s="6"/>
      <c r="I46" s="6"/>
      <c r="J46" s="6"/>
      <c r="K46" s="6"/>
      <c r="L46" s="6"/>
      <c r="M46" s="3">
        <v>4</v>
      </c>
      <c r="N46" s="3">
        <v>1600</v>
      </c>
      <c r="O46" s="3">
        <v>400</v>
      </c>
      <c r="P46" s="3">
        <v>440</v>
      </c>
      <c r="Q46" s="3">
        <f t="shared" si="3"/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3">
        <v>5</v>
      </c>
      <c r="N47" s="3">
        <v>2000</v>
      </c>
      <c r="O47" s="3">
        <v>500</v>
      </c>
      <c r="P47" s="3">
        <v>550</v>
      </c>
      <c r="Q47" s="3">
        <f t="shared" si="3"/>
        <v>0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x14ac:dyDescent="0.2">
      <c r="B48" s="6"/>
      <c r="C48" s="1" t="str">
        <f>IF(J8=AD6,"For credit card payment, ","Kredi kartı ile ödeme için,")</f>
        <v>Kredi kartı ile ödeme için,</v>
      </c>
      <c r="D48" s="6"/>
      <c r="E48" s="6"/>
      <c r="F48" s="6"/>
      <c r="G48" s="6"/>
      <c r="H48" s="6"/>
      <c r="I48" s="6"/>
      <c r="J48" s="6"/>
      <c r="K48" s="6"/>
      <c r="L48" s="6"/>
      <c r="M48" s="3">
        <v>6</v>
      </c>
      <c r="N48" s="3">
        <v>2400</v>
      </c>
      <c r="O48" s="3">
        <v>600</v>
      </c>
      <c r="P48" s="3">
        <v>660</v>
      </c>
      <c r="Q48" s="3">
        <f t="shared" si="3"/>
        <v>0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2:33" x14ac:dyDescent="0.2">
      <c r="B49" s="6"/>
      <c r="C49" s="1" t="str">
        <f>IF(J8=AD6,"please let us know with the e-mail.","lütfen e-postanızda bildirin.")</f>
        <v>lütfen e-postanızda bildirin.</v>
      </c>
      <c r="D49" s="6"/>
      <c r="E49" s="6"/>
      <c r="F49" s="6"/>
      <c r="G49" s="6"/>
      <c r="H49" s="6"/>
      <c r="I49" s="6"/>
      <c r="J49" s="6"/>
      <c r="K49" s="6"/>
      <c r="L49" s="6"/>
      <c r="M49" s="3">
        <v>7</v>
      </c>
      <c r="N49" s="3">
        <v>2450</v>
      </c>
      <c r="O49" s="3">
        <v>630</v>
      </c>
      <c r="P49" s="3">
        <v>700</v>
      </c>
      <c r="Q49" s="3">
        <f t="shared" si="3"/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2:33" hidden="1" x14ac:dyDescent="0.2"/>
    <row r="51" spans="2:33" hidden="1" x14ac:dyDescent="0.2"/>
    <row r="52" spans="2:33" hidden="1" x14ac:dyDescent="0.2"/>
    <row r="53" spans="2:33" hidden="1" x14ac:dyDescent="0.2"/>
    <row r="54" spans="2:33" hidden="1" x14ac:dyDescent="0.2"/>
    <row r="55" spans="2:33" hidden="1" x14ac:dyDescent="0.2"/>
    <row r="56" spans="2:33" hidden="1" x14ac:dyDescent="0.2"/>
    <row r="57" spans="2:33" hidden="1" x14ac:dyDescent="0.2"/>
    <row r="58" spans="2:33" hidden="1" x14ac:dyDescent="0.2"/>
    <row r="59" spans="2:33" hidden="1" x14ac:dyDescent="0.2"/>
    <row r="60" spans="2:33" hidden="1" x14ac:dyDescent="0.2"/>
    <row r="61" spans="2:33" hidden="1" x14ac:dyDescent="0.2"/>
    <row r="62" spans="2:33" hidden="1" x14ac:dyDescent="0.2"/>
    <row r="63" spans="2:33" hidden="1" x14ac:dyDescent="0.2"/>
    <row r="64" spans="2:3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</sheetData>
  <sheetProtection selectLockedCells="1"/>
  <mergeCells count="33">
    <mergeCell ref="K24:AF24"/>
    <mergeCell ref="K18:Q18"/>
    <mergeCell ref="N32:AA32"/>
    <mergeCell ref="N33:AA33"/>
    <mergeCell ref="AC32:AF32"/>
    <mergeCell ref="B2:T4"/>
    <mergeCell ref="J8:N9"/>
    <mergeCell ref="J11:N11"/>
    <mergeCell ref="K21:AF21"/>
    <mergeCell ref="K23:AF23"/>
    <mergeCell ref="C34:L34"/>
    <mergeCell ref="C35:L35"/>
    <mergeCell ref="C36:L36"/>
    <mergeCell ref="K26:AF26"/>
    <mergeCell ref="K28:AF28"/>
    <mergeCell ref="C32:L32"/>
    <mergeCell ref="C33:L33"/>
    <mergeCell ref="AC33:AF33"/>
    <mergeCell ref="AC34:AF34"/>
    <mergeCell ref="N34:AA34"/>
    <mergeCell ref="N35:AA35"/>
    <mergeCell ref="N36:AA36"/>
    <mergeCell ref="I41:L41"/>
    <mergeCell ref="N39:AA39"/>
    <mergeCell ref="AC39:AF41"/>
    <mergeCell ref="AC35:AF35"/>
    <mergeCell ref="AC36:AF36"/>
    <mergeCell ref="AC37:AF37"/>
    <mergeCell ref="AC38:AF38"/>
    <mergeCell ref="N37:AA37"/>
    <mergeCell ref="N38:AA38"/>
    <mergeCell ref="C37:L37"/>
    <mergeCell ref="C38:L38"/>
  </mergeCells>
  <conditionalFormatting sqref="J11:N11">
    <cfRule type="expression" dxfId="2" priority="3">
      <formula>IF($C$11="Select Currency:",TRUE,FALSE)</formula>
    </cfRule>
  </conditionalFormatting>
  <conditionalFormatting sqref="K28:AF28">
    <cfRule type="expression" dxfId="1" priority="2">
      <formula>IF($C$28="Vergi Dairesi:",TRUE,FALSE)</formula>
    </cfRule>
  </conditionalFormatting>
  <conditionalFormatting sqref="AC32:AF38">
    <cfRule type="expression" dxfId="0" priority="1">
      <formula>IF($AC$31="Tercüme",TRUE,FALSE)</formula>
    </cfRule>
  </conditionalFormatting>
  <dataValidations count="4">
    <dataValidation type="list" allowBlank="1" showInputMessage="1" showErrorMessage="1" sqref="J8:N9" xr:uid="{1B9BDA7E-FB03-4E56-A8D4-960F44BC2E90}">
      <formula1>$AD$6:$AD$7</formula1>
    </dataValidation>
    <dataValidation type="list" allowBlank="1" showInputMessage="1" showErrorMessage="1" sqref="J11:N11" xr:uid="{9FC9CF24-E6EE-4AA4-B1C0-16D73ED90DEF}">
      <formula1>$AD$9:$AD$10</formula1>
    </dataValidation>
    <dataValidation type="list" allowBlank="1" showInputMessage="1" sqref="K18:Q18" xr:uid="{20DD530A-8598-40E2-8B94-2DD365813311}">
      <formula1>$AC$12:$AC$13</formula1>
    </dataValidation>
    <dataValidation type="list" allowBlank="1" showInputMessage="1" showErrorMessage="1" sqref="AC32:AF38" xr:uid="{45C18C97-FC23-4582-9BDE-EF2210D509D9}">
      <formula1>$AD$17:$AD$19</formula1>
    </dataValidation>
  </dataValidations>
  <hyperlinks>
    <hyperlink ref="C45" r:id="rId1" xr:uid="{BF4E1249-155C-4537-8D33-A720A60F7C47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BillurMetalForm</dc:creator>
  <cp:lastModifiedBy>DELL</cp:lastModifiedBy>
  <cp:lastPrinted>2020-02-08T09:14:26Z</cp:lastPrinted>
  <dcterms:created xsi:type="dcterms:W3CDTF">2020-02-08T07:23:45Z</dcterms:created>
  <dcterms:modified xsi:type="dcterms:W3CDTF">2020-03-04T06:58:32Z</dcterms:modified>
</cp:coreProperties>
</file>